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015" activeTab="1"/>
  </bookViews>
  <sheets>
    <sheet name="final catch" sheetId="1" r:id="rId1"/>
    <sheet name="Revised Scenarios" sheetId="2" r:id="rId2"/>
    <sheet name="ReviewerComments" sheetId="3" r:id="rId3"/>
  </sheets>
  <definedNames>
    <definedName name="_xlnm.Print_Titles" localSheetId="0">'final catch'!$A:$A</definedName>
  </definedNames>
  <calcPr fullCalcOnLoad="1"/>
</workbook>
</file>

<file path=xl/comments1.xml><?xml version="1.0" encoding="utf-8"?>
<comments xmlns="http://schemas.openxmlformats.org/spreadsheetml/2006/main">
  <authors>
    <author>Jennifer Hunt</author>
  </authors>
  <commentList>
    <comment ref="D12" authorId="0">
      <text>
        <r>
          <rPr>
            <b/>
            <sz val="8"/>
            <rFont val="Tahoma"/>
            <family val="0"/>
          </rPr>
          <t>Jennifer Hunt:</t>
        </r>
        <r>
          <rPr>
            <sz val="8"/>
            <rFont val="Tahoma"/>
            <family val="0"/>
          </rPr>
          <t xml:space="preserve">
price includes organics analysis of 11 comps collected from FMP (pcbs &amp; pest)</t>
        </r>
      </text>
    </comment>
    <comment ref="E12" authorId="0">
      <text>
        <r>
          <rPr>
            <b/>
            <sz val="8"/>
            <rFont val="Tahoma"/>
            <family val="0"/>
          </rPr>
          <t>Jennifer Hunt:</t>
        </r>
        <r>
          <rPr>
            <sz val="8"/>
            <rFont val="Tahoma"/>
            <family val="0"/>
          </rPr>
          <t xml:space="preserve">
price includes 1 sturgeon comp collected under FMP for organics analysis (pcb &amp; pest)</t>
        </r>
      </text>
    </comment>
  </commentList>
</comments>
</file>

<file path=xl/sharedStrings.xml><?xml version="1.0" encoding="utf-8"?>
<sst xmlns="http://schemas.openxmlformats.org/spreadsheetml/2006/main" count="220" uniqueCount="118">
  <si>
    <t>Species</t>
  </si>
  <si>
    <t xml:space="preserve">White Croaker </t>
  </si>
  <si>
    <t>Target # size classes</t>
  </si>
  <si>
    <t>Target # fish per composite</t>
  </si>
  <si>
    <t>Target size range (cm)</t>
  </si>
  <si>
    <t>20-30</t>
  </si>
  <si>
    <t>Small: 45-59</t>
  </si>
  <si>
    <t>Medium: 60-82</t>
  </si>
  <si>
    <t>Large: &gt;82*</t>
  </si>
  <si>
    <t>Small: 117-133</t>
  </si>
  <si>
    <t>Tissue sampled</t>
  </si>
  <si>
    <t>Muscle with skin</t>
  </si>
  <si>
    <t>muscle with skin and skeleton</t>
  </si>
  <si>
    <t>muscle without skin</t>
  </si>
  <si>
    <t>South Bay Bridges</t>
  </si>
  <si>
    <t>Oakland Harbor</t>
  </si>
  <si>
    <t>San Francisco Water Front</t>
  </si>
  <si>
    <t>Berkeley</t>
  </si>
  <si>
    <t xml:space="preserve"> </t>
  </si>
  <si>
    <t>San Pablo Bay</t>
  </si>
  <si>
    <t>Shiner Surfperch</t>
  </si>
  <si>
    <t>Striped Bass</t>
  </si>
  <si>
    <t>White Sturgeon</t>
  </si>
  <si>
    <t>3 comps; 5-7 fish/comp; (20-30)</t>
  </si>
  <si>
    <t>13 comps; 5 fish/comp (20-30)</t>
  </si>
  <si>
    <t>1 comp: 5 fish/comp (31-35)</t>
  </si>
  <si>
    <t>1 comp; 5-7 fish/comp (20-30)</t>
  </si>
  <si>
    <t>2 comps; 5 fish/comp (32-38)</t>
  </si>
  <si>
    <t>1 comp; 2 fish/comp (20-30)</t>
  </si>
  <si>
    <t>Target # of composites</t>
  </si>
  <si>
    <t>10-15</t>
  </si>
  <si>
    <t>3 comps; 20 fish/comp (10-15)</t>
  </si>
  <si>
    <t>3 comps; 3 fish/comp; (small)</t>
  </si>
  <si>
    <t>1 comp; 3 fish/comp; (medium)</t>
  </si>
  <si>
    <t>1 comp; 2 fish/comp; (medium)</t>
  </si>
  <si>
    <t>1 comp; 1 fish/comp; (small)</t>
  </si>
  <si>
    <t>1 comp; 1 fish/comp (large)</t>
  </si>
  <si>
    <t>1 comp; 3 fish/comp; (small)</t>
  </si>
  <si>
    <t>1 comp; 3 fish/comp; (large)</t>
  </si>
  <si>
    <t>2 comps; 3 fish/comp; (small)</t>
  </si>
  <si>
    <t>Walleye Surfperch</t>
  </si>
  <si>
    <t>Black Surfperch</t>
  </si>
  <si>
    <t>Brown Rockfish</t>
  </si>
  <si>
    <t>Chinook Salmon</t>
  </si>
  <si>
    <t>Anchovy</t>
  </si>
  <si>
    <t>&gt; legal size</t>
  </si>
  <si>
    <t>5-20</t>
  </si>
  <si>
    <t>3-5</t>
  </si>
  <si>
    <t>Central Bay</t>
  </si>
  <si>
    <t>2 comps; 2-5 fish/comp(30-35)</t>
  </si>
  <si>
    <t>3 comps; 5 fish/comp (20-39)</t>
  </si>
  <si>
    <t>3 comps; 3 fish/comp; (79-98)</t>
  </si>
  <si>
    <t>1 comp; 28 fish/comp; (7-11.5)</t>
  </si>
  <si>
    <t>1 comp; 30 fish/comp; (?)</t>
  </si>
  <si>
    <t>whole body</t>
  </si>
  <si>
    <t>Halibut</t>
  </si>
  <si>
    <t>bycatch</t>
  </si>
  <si>
    <t>1 fish; (83)</t>
  </si>
  <si>
    <t>Barred Surfperch</t>
  </si>
  <si>
    <t>1 comp; 3 fish/comp; (19-31)</t>
  </si>
  <si>
    <t>Rubberlip Surfperch</t>
  </si>
  <si>
    <t>2 comps; 5 fish/comp; (35-42)</t>
  </si>
  <si>
    <t>1 fish; (35-42)</t>
  </si>
  <si>
    <t>Organics price based on target # of comps</t>
  </si>
  <si>
    <t>Mercury price based on target # of comps</t>
  </si>
  <si>
    <t>Selenium price based on target # of comps</t>
  </si>
  <si>
    <t>Total</t>
  </si>
  <si>
    <t>Actual cost based on catch</t>
  </si>
  <si>
    <t>Actual # of complete composites</t>
  </si>
  <si>
    <t>Extra Amount Available</t>
  </si>
  <si>
    <t>numbers in parentheses denote size range</t>
  </si>
  <si>
    <t>Reccommended # of comps</t>
  </si>
  <si>
    <t>Scenario 1 - Status Quo</t>
  </si>
  <si>
    <t>Agency</t>
  </si>
  <si>
    <t>Croaker</t>
  </si>
  <si>
    <t>RB</t>
  </si>
  <si>
    <t>South Bay (3), Oakland (3-5), Berkeley (1), San Pablo (3)</t>
  </si>
  <si>
    <t>Analyze larger croaker comps in Oakland and SPB</t>
  </si>
  <si>
    <t>10-12 croaker composites for organics</t>
  </si>
  <si>
    <t>4 bass composites for organics</t>
  </si>
  <si>
    <t>Surfperch</t>
  </si>
  <si>
    <t>Follow OEHHA's recommendations</t>
  </si>
  <si>
    <t>OEHHA</t>
  </si>
  <si>
    <t>9 croaker composites for organics</t>
  </si>
  <si>
    <t>16 bass individuals for mercury (FMP funded)</t>
  </si>
  <si>
    <t>1 comp: 3 fish/comp; (25-32)</t>
  </si>
  <si>
    <t>2 comps</t>
  </si>
  <si>
    <t>6 comps</t>
  </si>
  <si>
    <t>1 comp</t>
  </si>
  <si>
    <t>15 shiner comps for organics</t>
  </si>
  <si>
    <t>MLML</t>
  </si>
  <si>
    <t>3 comp; 5 fish/comp; (25-32)</t>
  </si>
  <si>
    <t>3 comps</t>
  </si>
  <si>
    <t>As many comps for organics as possible - include as many Oakland Harbor samples as possible</t>
  </si>
  <si>
    <t>Andy Jahn</t>
  </si>
  <si>
    <t>Split Berkely comp into 2 comps to get a variance estimate</t>
  </si>
  <si>
    <t>5 comps for Oakland is probably suitable - unless you want to look at spatial differences in PCB concentrations between sites over time - then need to analyze more comps from Oakland.</t>
  </si>
  <si>
    <t>Decrease # of fish/comp for walleye, barred, black, rubberlip perch to 3 - analyze 12 composites.</t>
  </si>
  <si>
    <t>South Bay (3), Oakland (3), San Pablo (3) (don't run berkeley comp)</t>
  </si>
  <si>
    <t>Extra Funds</t>
  </si>
  <si>
    <t>1) striper otolith 2) gut content study of stripers 3) organics in small fish (anchovy)</t>
  </si>
  <si>
    <t>Total (based on revised # of comps)</t>
  </si>
  <si>
    <t>Scenario 2 - Regional Board Plan</t>
  </si>
  <si>
    <t>Scenario 3 - OEHHA</t>
  </si>
  <si>
    <t>Add 5th comp - combine med and large comp from SPB (ok by the 75% rule)</t>
  </si>
  <si>
    <t>Decrease # of fish/comp for alleye, barred, black perch to 3 - analyze 12 composites</t>
  </si>
  <si>
    <t>Remaining</t>
  </si>
  <si>
    <t>Comments</t>
  </si>
  <si>
    <t>2) are striper gut contents available? 3) 2006 small fish were not collected using trace organic protocols - probably low risk of contamination</t>
  </si>
  <si>
    <t xml:space="preserve">1) striper otolith 2) 1 to 2 more sturgeon comps for orgs - </t>
  </si>
  <si>
    <t>sturgeon comps from FMP collection</t>
  </si>
  <si>
    <t>Scenario 4 - MLML</t>
  </si>
  <si>
    <t>SFEI</t>
  </si>
  <si>
    <t>Follow OEHHA's recommendation</t>
  </si>
  <si>
    <t>Follow MLML's recommendation</t>
  </si>
  <si>
    <t>Bob Spies</t>
  </si>
  <si>
    <t>Organics analysis of archived surfperch collected for an effects pilot study.</t>
  </si>
  <si>
    <t>Scenario Chosen for 2006 analysis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</si>
</sst>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 quotePrefix="1">
      <alignment horizontal="center"/>
    </xf>
    <xf numFmtId="0" fontId="1" fillId="2" borderId="0" xfId="0" applyFont="1" applyFill="1" applyAlignment="1">
      <alignment horizontal="center"/>
    </xf>
    <xf numFmtId="44" fontId="1" fillId="0" borderId="0" xfId="17" applyFont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Alignment="1">
      <alignment/>
    </xf>
    <xf numFmtId="44" fontId="0" fillId="0" borderId="0" xfId="17" applyFont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/>
    </xf>
    <xf numFmtId="44" fontId="5" fillId="0" borderId="0" xfId="17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44" fontId="1" fillId="2" borderId="0" xfId="17" applyFont="1" applyFill="1" applyAlignment="1">
      <alignment horizontal="center"/>
    </xf>
    <xf numFmtId="44" fontId="0" fillId="2" borderId="0" xfId="17" applyFill="1" applyAlignment="1">
      <alignment horizontal="center"/>
    </xf>
    <xf numFmtId="44" fontId="0" fillId="2" borderId="0" xfId="17" applyFill="1" applyAlignment="1">
      <alignment/>
    </xf>
    <xf numFmtId="44" fontId="1" fillId="2" borderId="0" xfId="0" applyNumberFormat="1" applyFont="1" applyFill="1" applyAlignment="1">
      <alignment horizontal="center"/>
    </xf>
    <xf numFmtId="44" fontId="5" fillId="2" borderId="0" xfId="17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6" sqref="B16"/>
    </sheetView>
  </sheetViews>
  <sheetFormatPr defaultColWidth="9.140625" defaultRowHeight="12.75"/>
  <cols>
    <col min="1" max="1" width="40.140625" style="0" bestFit="1" customWidth="1"/>
    <col min="2" max="2" width="38.28125" style="1" bestFit="1" customWidth="1"/>
    <col min="3" max="3" width="28.7109375" style="0" bestFit="1" customWidth="1"/>
    <col min="4" max="4" width="27.28125" style="0" bestFit="1" customWidth="1"/>
    <col min="5" max="5" width="26.140625" style="0" bestFit="1" customWidth="1"/>
    <col min="6" max="6" width="26.7109375" style="0" bestFit="1" customWidth="1"/>
    <col min="7" max="7" width="26.28125" style="0" bestFit="1" customWidth="1"/>
    <col min="8" max="8" width="25.7109375" style="0" bestFit="1" customWidth="1"/>
    <col min="9" max="9" width="26.28125" style="0" bestFit="1" customWidth="1"/>
    <col min="10" max="10" width="26.8515625" style="0" bestFit="1" customWidth="1"/>
    <col min="11" max="11" width="11.421875" style="1" bestFit="1" customWidth="1"/>
    <col min="12" max="12" width="25.140625" style="1" bestFit="1" customWidth="1"/>
    <col min="13" max="13" width="26.28125" style="1" bestFit="1" customWidth="1"/>
  </cols>
  <sheetData>
    <row r="1" spans="1:13" ht="12.75">
      <c r="A1" s="2" t="s">
        <v>0</v>
      </c>
      <c r="B1" s="2" t="s">
        <v>1</v>
      </c>
      <c r="C1" s="2" t="s">
        <v>20</v>
      </c>
      <c r="D1" s="2" t="s">
        <v>21</v>
      </c>
      <c r="E1" s="2" t="s">
        <v>22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  <c r="K1" s="2" t="s">
        <v>55</v>
      </c>
      <c r="L1" s="2" t="s">
        <v>58</v>
      </c>
      <c r="M1" s="2" t="s">
        <v>60</v>
      </c>
    </row>
    <row r="2" spans="1:10" ht="12.75">
      <c r="A2" s="2" t="s">
        <v>2</v>
      </c>
      <c r="B2" s="2">
        <v>1</v>
      </c>
      <c r="C2" s="2">
        <v>1</v>
      </c>
      <c r="D2" s="2">
        <v>2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</row>
    <row r="3" spans="1:10" ht="12.75">
      <c r="A3" s="2" t="s">
        <v>3</v>
      </c>
      <c r="B3" s="2">
        <v>5</v>
      </c>
      <c r="C3" s="2">
        <v>20</v>
      </c>
      <c r="D3" s="2">
        <v>3</v>
      </c>
      <c r="E3" s="2">
        <v>3</v>
      </c>
      <c r="F3" s="2" t="s">
        <v>46</v>
      </c>
      <c r="G3" s="2" t="s">
        <v>46</v>
      </c>
      <c r="H3" s="2" t="s">
        <v>47</v>
      </c>
      <c r="I3" s="2">
        <v>3</v>
      </c>
      <c r="J3" s="2" t="s">
        <v>46</v>
      </c>
    </row>
    <row r="4" spans="1:13" ht="12.75">
      <c r="A4" s="2" t="s">
        <v>29</v>
      </c>
      <c r="B4" s="2">
        <v>18</v>
      </c>
      <c r="C4" s="2">
        <v>15</v>
      </c>
      <c r="D4" s="2">
        <v>9</v>
      </c>
      <c r="E4" s="2">
        <v>4</v>
      </c>
      <c r="F4" s="2">
        <v>3</v>
      </c>
      <c r="G4" s="2">
        <v>3</v>
      </c>
      <c r="H4" s="2">
        <v>3</v>
      </c>
      <c r="I4" s="2">
        <v>3</v>
      </c>
      <c r="J4" s="2">
        <v>3</v>
      </c>
      <c r="K4" s="2" t="s">
        <v>56</v>
      </c>
      <c r="L4" s="2" t="s">
        <v>56</v>
      </c>
      <c r="M4" s="2" t="s">
        <v>56</v>
      </c>
    </row>
    <row r="5" spans="1:10" ht="12.75">
      <c r="A5" s="2" t="s">
        <v>68</v>
      </c>
      <c r="B5" s="7">
        <v>21</v>
      </c>
      <c r="C5" s="2">
        <v>15</v>
      </c>
      <c r="D5" s="2">
        <v>4</v>
      </c>
      <c r="E5" s="2">
        <v>4</v>
      </c>
      <c r="F5" s="7">
        <v>1</v>
      </c>
      <c r="G5" s="2">
        <v>3</v>
      </c>
      <c r="H5" s="2">
        <v>3</v>
      </c>
      <c r="I5" s="2">
        <v>3</v>
      </c>
      <c r="J5" s="2">
        <v>3</v>
      </c>
    </row>
    <row r="6" spans="1:13" ht="12.75">
      <c r="A6" s="2" t="s">
        <v>4</v>
      </c>
      <c r="B6" s="2" t="s">
        <v>5</v>
      </c>
      <c r="C6" s="6" t="s">
        <v>30</v>
      </c>
      <c r="D6" s="2" t="s">
        <v>6</v>
      </c>
      <c r="E6" s="2" t="s">
        <v>9</v>
      </c>
      <c r="F6" s="2" t="s">
        <v>45</v>
      </c>
      <c r="G6" s="2" t="s">
        <v>45</v>
      </c>
      <c r="H6" s="2" t="s">
        <v>45</v>
      </c>
      <c r="I6" s="2" t="s">
        <v>45</v>
      </c>
      <c r="J6" s="2" t="s">
        <v>45</v>
      </c>
      <c r="K6" s="2" t="s">
        <v>45</v>
      </c>
      <c r="L6" s="2" t="s">
        <v>45</v>
      </c>
      <c r="M6" s="2" t="s">
        <v>45</v>
      </c>
    </row>
    <row r="7" spans="1:5" ht="12.75">
      <c r="A7" s="2" t="s">
        <v>71</v>
      </c>
      <c r="B7" s="2">
        <v>12</v>
      </c>
      <c r="C7" s="2"/>
      <c r="D7" s="2" t="s">
        <v>7</v>
      </c>
      <c r="E7" s="2"/>
    </row>
    <row r="8" spans="3:5" ht="12.75">
      <c r="C8" s="2"/>
      <c r="D8" s="2" t="s">
        <v>8</v>
      </c>
      <c r="E8" s="2"/>
    </row>
    <row r="9" spans="1:10" ht="12.75">
      <c r="A9" s="2" t="s">
        <v>63</v>
      </c>
      <c r="B9" s="8">
        <v>26316</v>
      </c>
      <c r="C9" s="8">
        <v>21930</v>
      </c>
      <c r="D9" s="8">
        <v>29240</v>
      </c>
      <c r="E9" s="8">
        <v>7310</v>
      </c>
      <c r="F9" s="8">
        <v>2904</v>
      </c>
      <c r="G9" s="8">
        <v>1482</v>
      </c>
      <c r="H9" s="8">
        <v>2904</v>
      </c>
      <c r="I9" s="8">
        <v>2904</v>
      </c>
      <c r="J9" s="8">
        <v>2904</v>
      </c>
    </row>
    <row r="10" spans="1:10" ht="12.75">
      <c r="A10" s="2" t="s">
        <v>64</v>
      </c>
      <c r="B10" s="9">
        <v>0</v>
      </c>
      <c r="C10" s="8">
        <v>0</v>
      </c>
      <c r="D10" s="8">
        <v>0</v>
      </c>
      <c r="E10" s="8">
        <v>0</v>
      </c>
      <c r="F10" s="8">
        <v>360</v>
      </c>
      <c r="G10" s="8">
        <v>360</v>
      </c>
      <c r="H10" s="8">
        <v>360</v>
      </c>
      <c r="I10" s="8">
        <v>360</v>
      </c>
      <c r="J10" s="8">
        <v>360</v>
      </c>
    </row>
    <row r="11" spans="1:10" ht="12.75">
      <c r="A11" s="2" t="s">
        <v>65</v>
      </c>
      <c r="B11" s="9"/>
      <c r="C11" s="8"/>
      <c r="D11" s="8"/>
      <c r="E11" s="8">
        <v>1440</v>
      </c>
      <c r="F11" s="10"/>
      <c r="G11" s="10"/>
      <c r="H11" s="10"/>
      <c r="I11" s="10"/>
      <c r="J11" s="10"/>
    </row>
    <row r="12" spans="1:10" ht="12.75">
      <c r="A12" s="2" t="s">
        <v>66</v>
      </c>
      <c r="B12" s="8">
        <f>SUM(B9:B11)</f>
        <v>26316</v>
      </c>
      <c r="C12" s="8">
        <f aca="true" t="shared" si="0" ref="C12:J12">SUM(C9:C11)</f>
        <v>21930</v>
      </c>
      <c r="D12" s="8">
        <f t="shared" si="0"/>
        <v>29240</v>
      </c>
      <c r="E12" s="8">
        <f t="shared" si="0"/>
        <v>8750</v>
      </c>
      <c r="F12" s="8">
        <f t="shared" si="0"/>
        <v>3264</v>
      </c>
      <c r="G12" s="8">
        <f t="shared" si="0"/>
        <v>1842</v>
      </c>
      <c r="H12" s="8">
        <f t="shared" si="0"/>
        <v>3264</v>
      </c>
      <c r="I12" s="8">
        <f t="shared" si="0"/>
        <v>3264</v>
      </c>
      <c r="J12" s="8">
        <f t="shared" si="0"/>
        <v>3264</v>
      </c>
    </row>
    <row r="13" spans="1:13" ht="12.75">
      <c r="A13" s="2" t="s">
        <v>67</v>
      </c>
      <c r="B13" s="8"/>
      <c r="C13" s="8">
        <f>SUM(C9:C11)</f>
        <v>21930</v>
      </c>
      <c r="D13" s="8">
        <v>21930</v>
      </c>
      <c r="E13" s="8">
        <f>SUM(E9:E11)</f>
        <v>8750</v>
      </c>
      <c r="F13" s="8">
        <v>1088</v>
      </c>
      <c r="G13" s="8">
        <f>SUM(G9:G11)</f>
        <v>1842</v>
      </c>
      <c r="H13" s="8">
        <f>SUM(H9:H11)</f>
        <v>3264</v>
      </c>
      <c r="I13" s="8">
        <f>SUM(I9:I11)</f>
        <v>3264</v>
      </c>
      <c r="J13" s="8">
        <f>SUM(J9:J11)</f>
        <v>3264</v>
      </c>
      <c r="L13" s="8">
        <v>1088</v>
      </c>
      <c r="M13" s="8">
        <v>2176</v>
      </c>
    </row>
    <row r="14" spans="1:12" ht="12.75">
      <c r="A14" s="2" t="s">
        <v>69</v>
      </c>
      <c r="B14" s="8">
        <v>0</v>
      </c>
      <c r="C14" s="8">
        <f aca="true" t="shared" si="1" ref="C14:J14">C12-C13</f>
        <v>0</v>
      </c>
      <c r="D14" s="8">
        <f t="shared" si="1"/>
        <v>7310</v>
      </c>
      <c r="E14" s="8">
        <f t="shared" si="1"/>
        <v>0</v>
      </c>
      <c r="F14" s="8">
        <f t="shared" si="1"/>
        <v>2176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L14" s="13"/>
    </row>
    <row r="15" spans="1:13" ht="13.5" thickBot="1">
      <c r="A15" s="5" t="s">
        <v>10</v>
      </c>
      <c r="B15" s="5" t="s">
        <v>11</v>
      </c>
      <c r="C15" s="5" t="s">
        <v>12</v>
      </c>
      <c r="D15" s="5" t="s">
        <v>13</v>
      </c>
      <c r="E15" s="5" t="s">
        <v>13</v>
      </c>
      <c r="F15" s="5" t="s">
        <v>11</v>
      </c>
      <c r="G15" s="5" t="s">
        <v>13</v>
      </c>
      <c r="H15" s="5" t="s">
        <v>13</v>
      </c>
      <c r="I15" s="5" t="s">
        <v>13</v>
      </c>
      <c r="J15" s="5" t="s">
        <v>54</v>
      </c>
      <c r="K15" s="5"/>
      <c r="L15" s="5"/>
      <c r="M15" s="5"/>
    </row>
    <row r="16" spans="1:13" ht="13.5" thickTop="1">
      <c r="A16" s="11" t="s">
        <v>70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0" ht="12.75">
      <c r="A17" s="3" t="s">
        <v>14</v>
      </c>
      <c r="B17" s="4" t="s">
        <v>23</v>
      </c>
      <c r="C17" t="s">
        <v>31</v>
      </c>
      <c r="D17" s="4" t="s">
        <v>35</v>
      </c>
      <c r="E17" t="s">
        <v>37</v>
      </c>
      <c r="J17" t="s">
        <v>52</v>
      </c>
    </row>
    <row r="18" spans="1:5" ht="12.75">
      <c r="A18" s="3"/>
      <c r="E18" s="4" t="s">
        <v>38</v>
      </c>
    </row>
    <row r="19" spans="1:3" ht="12.75">
      <c r="A19" s="3" t="s">
        <v>15</v>
      </c>
      <c r="B19" s="1" t="s">
        <v>24</v>
      </c>
      <c r="C19" t="s">
        <v>31</v>
      </c>
    </row>
    <row r="20" spans="1:2" ht="12.75">
      <c r="A20" s="3"/>
      <c r="B20" s="1" t="s">
        <v>25</v>
      </c>
    </row>
    <row r="21" spans="1:3" ht="12.75">
      <c r="A21" s="3" t="s">
        <v>16</v>
      </c>
      <c r="C21" t="s">
        <v>31</v>
      </c>
    </row>
    <row r="22" ht="12.75">
      <c r="A22" s="3"/>
    </row>
    <row r="23" ht="12.75">
      <c r="A23" s="3"/>
    </row>
    <row r="24" spans="1:3" ht="12.75">
      <c r="A24" s="3" t="s">
        <v>17</v>
      </c>
      <c r="B24" s="1" t="s">
        <v>28</v>
      </c>
      <c r="C24" t="s">
        <v>31</v>
      </c>
    </row>
    <row r="25" ht="12.75">
      <c r="A25" s="3"/>
    </row>
    <row r="26" ht="12.75">
      <c r="A26" s="3" t="s">
        <v>18</v>
      </c>
    </row>
    <row r="27" spans="1:11" ht="12.75">
      <c r="A27" s="3" t="s">
        <v>19</v>
      </c>
      <c r="B27" s="1" t="s">
        <v>26</v>
      </c>
      <c r="C27" t="s">
        <v>31</v>
      </c>
      <c r="D27" t="s">
        <v>32</v>
      </c>
      <c r="E27" t="s">
        <v>39</v>
      </c>
      <c r="J27" t="s">
        <v>53</v>
      </c>
      <c r="K27" s="1" t="s">
        <v>57</v>
      </c>
    </row>
    <row r="28" spans="2:4" ht="12.75">
      <c r="B28" s="1" t="s">
        <v>27</v>
      </c>
      <c r="D28" t="s">
        <v>33</v>
      </c>
    </row>
    <row r="29" ht="12.75">
      <c r="D29" t="s">
        <v>34</v>
      </c>
    </row>
    <row r="30" ht="12.75">
      <c r="D30" t="s">
        <v>36</v>
      </c>
    </row>
    <row r="32" spans="1:13" ht="12.75">
      <c r="A32" s="3" t="s">
        <v>48</v>
      </c>
      <c r="F32" t="s">
        <v>49</v>
      </c>
      <c r="G32" t="s">
        <v>91</v>
      </c>
      <c r="H32" t="s">
        <v>50</v>
      </c>
      <c r="I32" t="s">
        <v>51</v>
      </c>
      <c r="J32" t="s">
        <v>53</v>
      </c>
      <c r="L32" s="1" t="s">
        <v>59</v>
      </c>
      <c r="M32" s="1" t="s">
        <v>61</v>
      </c>
    </row>
    <row r="33" spans="7:13" ht="12.75">
      <c r="G33" t="s">
        <v>85</v>
      </c>
      <c r="M33" s="1" t="s">
        <v>62</v>
      </c>
    </row>
    <row r="36" spans="6:13" ht="12.75">
      <c r="F36" t="s">
        <v>86</v>
      </c>
      <c r="G36" t="s">
        <v>87</v>
      </c>
      <c r="L36" s="1" t="s">
        <v>88</v>
      </c>
      <c r="M36" s="1" t="s">
        <v>92</v>
      </c>
    </row>
  </sheetData>
  <printOptions gridLines="1"/>
  <pageMargins left="0.25" right="0.25" top="0.25" bottom="0.25" header="0.5" footer="0.5"/>
  <pageSetup horizontalDpi="600" verticalDpi="600" orientation="landscape" paperSize="5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1">
      <pane xSplit="1" topLeftCell="B1" activePane="topRight" state="frozen"/>
      <selection pane="topLeft" activeCell="A1" sqref="A1"/>
      <selection pane="topRight" activeCell="A20" sqref="A20"/>
    </sheetView>
  </sheetViews>
  <sheetFormatPr defaultColWidth="9.140625" defaultRowHeight="12.75"/>
  <cols>
    <col min="1" max="1" width="40.8515625" style="0" bestFit="1" customWidth="1"/>
    <col min="2" max="2" width="11.28125" style="0" bestFit="1" customWidth="1"/>
    <col min="3" max="3" width="14.7109375" style="0" bestFit="1" customWidth="1"/>
    <col min="4" max="4" width="16.57421875" style="0" bestFit="1" customWidth="1"/>
    <col min="5" max="5" width="14.140625" style="0" bestFit="1" customWidth="1"/>
    <col min="6" max="6" width="15.28125" style="0" bestFit="1" customWidth="1"/>
    <col min="7" max="7" width="18.140625" style="0" bestFit="1" customWidth="1"/>
    <col min="8" max="8" width="15.57421875" style="0" bestFit="1" customWidth="1"/>
    <col min="9" max="9" width="15.140625" style="0" bestFit="1" customWidth="1"/>
    <col min="10" max="10" width="16.140625" style="0" bestFit="1" customWidth="1"/>
    <col min="11" max="12" width="11.421875" style="0" bestFit="1" customWidth="1"/>
    <col min="13" max="13" width="16.7109375" style="0" bestFit="1" customWidth="1"/>
    <col min="14" max="14" width="19.57421875" style="0" bestFit="1" customWidth="1"/>
  </cols>
  <sheetData>
    <row r="1" spans="1:14" ht="12.75">
      <c r="A1" t="s">
        <v>72</v>
      </c>
      <c r="B1" s="26" t="s">
        <v>106</v>
      </c>
      <c r="C1" s="2" t="s">
        <v>1</v>
      </c>
      <c r="D1" s="2" t="s">
        <v>20</v>
      </c>
      <c r="E1" s="2" t="s">
        <v>21</v>
      </c>
      <c r="F1" s="2" t="s">
        <v>22</v>
      </c>
      <c r="G1" s="2" t="s">
        <v>40</v>
      </c>
      <c r="H1" s="2" t="s">
        <v>41</v>
      </c>
      <c r="I1" s="2" t="s">
        <v>42</v>
      </c>
      <c r="J1" s="2" t="s">
        <v>43</v>
      </c>
      <c r="K1" s="2" t="s">
        <v>44</v>
      </c>
      <c r="L1" s="2" t="s">
        <v>55</v>
      </c>
      <c r="M1" s="2" t="s">
        <v>58</v>
      </c>
      <c r="N1" s="2" t="s">
        <v>60</v>
      </c>
    </row>
    <row r="2" spans="1:14" ht="12.75">
      <c r="A2" s="2" t="s">
        <v>68</v>
      </c>
      <c r="B2" s="2"/>
      <c r="C2" s="27">
        <v>18</v>
      </c>
      <c r="D2" s="2">
        <v>15</v>
      </c>
      <c r="E2" s="2">
        <v>4</v>
      </c>
      <c r="F2" s="2">
        <v>4</v>
      </c>
      <c r="G2" s="27">
        <v>1</v>
      </c>
      <c r="H2" s="2">
        <v>3</v>
      </c>
      <c r="I2" s="2">
        <v>3</v>
      </c>
      <c r="J2" s="2">
        <v>3</v>
      </c>
      <c r="K2" s="2">
        <v>3</v>
      </c>
      <c r="L2" s="1">
        <v>0</v>
      </c>
      <c r="M2" s="1">
        <v>0</v>
      </c>
      <c r="N2" s="1">
        <v>0</v>
      </c>
    </row>
    <row r="3" spans="3:14" ht="12.75">
      <c r="C3" s="1"/>
      <c r="D3" s="2"/>
      <c r="E3" s="2" t="s">
        <v>8</v>
      </c>
      <c r="F3" s="2"/>
      <c r="L3" s="1"/>
      <c r="M3" s="1"/>
      <c r="N3" s="1"/>
    </row>
    <row r="4" spans="1:14" ht="12.75">
      <c r="A4" s="2" t="s">
        <v>63</v>
      </c>
      <c r="B4" s="2"/>
      <c r="C4" s="8">
        <v>26316</v>
      </c>
      <c r="D4" s="8">
        <v>21930</v>
      </c>
      <c r="E4" s="8">
        <v>29240</v>
      </c>
      <c r="F4" s="8">
        <v>7310</v>
      </c>
      <c r="G4" s="8">
        <v>968</v>
      </c>
      <c r="H4" s="8">
        <v>1482</v>
      </c>
      <c r="I4" s="8">
        <v>2904</v>
      </c>
      <c r="J4" s="8">
        <v>2904</v>
      </c>
      <c r="K4" s="8">
        <v>2904</v>
      </c>
      <c r="L4" s="1"/>
      <c r="M4" s="1"/>
      <c r="N4" s="1"/>
    </row>
    <row r="5" spans="1:14" ht="12.75">
      <c r="A5" s="2" t="s">
        <v>64</v>
      </c>
      <c r="B5" s="2"/>
      <c r="C5" s="9">
        <v>0</v>
      </c>
      <c r="D5" s="8">
        <v>0</v>
      </c>
      <c r="E5" s="8">
        <v>0</v>
      </c>
      <c r="F5" s="8">
        <v>0</v>
      </c>
      <c r="G5" s="8">
        <v>120</v>
      </c>
      <c r="H5" s="8">
        <v>360</v>
      </c>
      <c r="I5" s="8">
        <v>360</v>
      </c>
      <c r="J5" s="8">
        <v>360</v>
      </c>
      <c r="K5" s="8">
        <v>360</v>
      </c>
      <c r="L5" s="1"/>
      <c r="M5" s="1"/>
      <c r="N5" s="1"/>
    </row>
    <row r="6" spans="1:14" ht="12.75">
      <c r="A6" s="2" t="s">
        <v>65</v>
      </c>
      <c r="B6" s="2"/>
      <c r="C6" s="9"/>
      <c r="D6" s="8"/>
      <c r="E6" s="8"/>
      <c r="F6" s="8">
        <v>1440</v>
      </c>
      <c r="G6" s="10"/>
      <c r="H6" s="10"/>
      <c r="I6" s="10"/>
      <c r="J6" s="10"/>
      <c r="K6" s="10"/>
      <c r="L6" s="1"/>
      <c r="M6" s="1"/>
      <c r="N6" s="1"/>
    </row>
    <row r="7" spans="1:14" ht="12.75">
      <c r="A7" s="2" t="s">
        <v>101</v>
      </c>
      <c r="B7" s="2"/>
      <c r="C7" s="8">
        <f>SUM(C4:C6)</f>
        <v>26316</v>
      </c>
      <c r="D7" s="8">
        <f aca="true" t="shared" si="0" ref="D7:K7">SUM(D4:D6)</f>
        <v>21930</v>
      </c>
      <c r="E7" s="8">
        <f t="shared" si="0"/>
        <v>29240</v>
      </c>
      <c r="F7" s="8">
        <f t="shared" si="0"/>
        <v>8750</v>
      </c>
      <c r="G7" s="8">
        <f t="shared" si="0"/>
        <v>1088</v>
      </c>
      <c r="H7" s="8">
        <f t="shared" si="0"/>
        <v>1842</v>
      </c>
      <c r="I7" s="8">
        <f t="shared" si="0"/>
        <v>3264</v>
      </c>
      <c r="J7" s="8">
        <f t="shared" si="0"/>
        <v>3264</v>
      </c>
      <c r="K7" s="8">
        <f t="shared" si="0"/>
        <v>3264</v>
      </c>
      <c r="L7" s="1"/>
      <c r="M7" s="1"/>
      <c r="N7" s="1"/>
    </row>
    <row r="8" spans="1:14" ht="12.75">
      <c r="A8" s="2" t="s">
        <v>69</v>
      </c>
      <c r="B8" s="14">
        <f>SUM(C8:K8)</f>
        <v>9486</v>
      </c>
      <c r="C8" s="8">
        <v>0</v>
      </c>
      <c r="D8" s="8">
        <v>0</v>
      </c>
      <c r="E8" s="8">
        <v>7310</v>
      </c>
      <c r="F8" s="8">
        <v>0</v>
      </c>
      <c r="G8" s="8">
        <v>2176</v>
      </c>
      <c r="H8" s="8">
        <v>0</v>
      </c>
      <c r="I8" s="8">
        <v>0</v>
      </c>
      <c r="J8" s="8">
        <v>0</v>
      </c>
      <c r="K8" s="8">
        <v>0</v>
      </c>
      <c r="L8" s="1"/>
      <c r="M8" s="13"/>
      <c r="N8" s="1"/>
    </row>
    <row r="11" spans="1:14" ht="12.75">
      <c r="A11" t="s">
        <v>102</v>
      </c>
      <c r="C11" s="2" t="s">
        <v>1</v>
      </c>
      <c r="D11" s="2" t="s">
        <v>20</v>
      </c>
      <c r="E11" s="2" t="s">
        <v>21</v>
      </c>
      <c r="F11" s="2" t="s">
        <v>22</v>
      </c>
      <c r="G11" s="2" t="s">
        <v>40</v>
      </c>
      <c r="H11" s="2" t="s">
        <v>41</v>
      </c>
      <c r="I11" s="2" t="s">
        <v>42</v>
      </c>
      <c r="J11" s="2" t="s">
        <v>43</v>
      </c>
      <c r="K11" s="2" t="s">
        <v>44</v>
      </c>
      <c r="L11" s="2" t="s">
        <v>55</v>
      </c>
      <c r="M11" s="2" t="s">
        <v>58</v>
      </c>
      <c r="N11" s="2" t="s">
        <v>60</v>
      </c>
    </row>
    <row r="12" spans="1:14" ht="12.75">
      <c r="A12" s="2" t="s">
        <v>68</v>
      </c>
      <c r="B12" s="2"/>
      <c r="C12" s="7">
        <v>10</v>
      </c>
      <c r="D12" s="2">
        <v>15</v>
      </c>
      <c r="E12" s="2">
        <v>4</v>
      </c>
      <c r="F12" s="2">
        <v>4</v>
      </c>
      <c r="G12" s="7">
        <v>2</v>
      </c>
      <c r="H12" s="7">
        <v>6</v>
      </c>
      <c r="I12" s="2">
        <v>3</v>
      </c>
      <c r="J12" s="2">
        <v>3</v>
      </c>
      <c r="K12" s="2">
        <v>3</v>
      </c>
      <c r="L12" s="1">
        <v>0</v>
      </c>
      <c r="M12" s="23">
        <v>1</v>
      </c>
      <c r="N12" s="23">
        <v>3</v>
      </c>
    </row>
    <row r="13" spans="3:14" ht="12.75">
      <c r="C13" s="1"/>
      <c r="D13" s="2"/>
      <c r="E13" s="2" t="s">
        <v>8</v>
      </c>
      <c r="F13" s="2"/>
      <c r="L13" s="1"/>
      <c r="M13" s="1"/>
      <c r="N13" s="1"/>
    </row>
    <row r="14" spans="1:14" ht="12.75">
      <c r="A14" s="2" t="s">
        <v>63</v>
      </c>
      <c r="B14" s="2"/>
      <c r="C14" s="8">
        <v>26316</v>
      </c>
      <c r="D14" s="8">
        <v>21930</v>
      </c>
      <c r="E14" s="8">
        <v>29240</v>
      </c>
      <c r="F14" s="8">
        <v>7310</v>
      </c>
      <c r="G14" s="8">
        <v>3264</v>
      </c>
      <c r="H14" s="8">
        <v>1482</v>
      </c>
      <c r="I14" s="8">
        <v>2904</v>
      </c>
      <c r="J14" s="8">
        <v>2904</v>
      </c>
      <c r="K14" s="8">
        <v>2904</v>
      </c>
      <c r="L14" s="1"/>
      <c r="M14" s="1"/>
      <c r="N14" s="1"/>
    </row>
    <row r="15" spans="1:14" ht="12.75">
      <c r="A15" s="2" t="s">
        <v>64</v>
      </c>
      <c r="B15" s="2"/>
      <c r="C15" s="9">
        <v>0</v>
      </c>
      <c r="D15" s="8">
        <v>0</v>
      </c>
      <c r="E15" s="8">
        <v>0</v>
      </c>
      <c r="F15" s="8">
        <v>0</v>
      </c>
      <c r="G15" s="8">
        <v>360</v>
      </c>
      <c r="H15" s="8">
        <v>360</v>
      </c>
      <c r="I15" s="8">
        <v>360</v>
      </c>
      <c r="J15" s="8">
        <v>360</v>
      </c>
      <c r="K15" s="8">
        <v>360</v>
      </c>
      <c r="L15" s="1"/>
      <c r="M15" s="1"/>
      <c r="N15" s="1"/>
    </row>
    <row r="16" spans="1:14" ht="12.75">
      <c r="A16" s="2" t="s">
        <v>65</v>
      </c>
      <c r="B16" s="2"/>
      <c r="C16" s="9"/>
      <c r="D16" s="8"/>
      <c r="E16" s="8"/>
      <c r="F16" s="8">
        <v>1440</v>
      </c>
      <c r="G16" s="10"/>
      <c r="H16" s="10"/>
      <c r="I16" s="10"/>
      <c r="J16" s="10"/>
      <c r="K16" s="10"/>
      <c r="L16" s="1"/>
      <c r="M16" s="1"/>
      <c r="N16" s="1"/>
    </row>
    <row r="17" spans="1:14" ht="12.75">
      <c r="A17" s="2" t="s">
        <v>101</v>
      </c>
      <c r="B17" s="2"/>
      <c r="C17" s="8">
        <v>14620</v>
      </c>
      <c r="D17" s="8">
        <f aca="true" t="shared" si="1" ref="D17:K17">SUM(D14:D16)</f>
        <v>21930</v>
      </c>
      <c r="E17" s="8">
        <v>21930</v>
      </c>
      <c r="F17" s="8">
        <f t="shared" si="1"/>
        <v>8750</v>
      </c>
      <c r="G17" s="8">
        <v>2176</v>
      </c>
      <c r="H17" s="8">
        <v>6528</v>
      </c>
      <c r="I17" s="8">
        <f t="shared" si="1"/>
        <v>3264</v>
      </c>
      <c r="J17" s="8">
        <f t="shared" si="1"/>
        <v>3264</v>
      </c>
      <c r="K17" s="8">
        <f t="shared" si="1"/>
        <v>3264</v>
      </c>
      <c r="L17" s="1"/>
      <c r="M17" s="8">
        <v>1088</v>
      </c>
      <c r="N17" s="8">
        <v>3264</v>
      </c>
    </row>
    <row r="18" spans="1:14" ht="12.75">
      <c r="A18" s="2" t="s">
        <v>69</v>
      </c>
      <c r="B18" s="14">
        <f>SUM(C18:N18)</f>
        <v>11056</v>
      </c>
      <c r="C18" s="8">
        <f>C14-C17</f>
        <v>11696</v>
      </c>
      <c r="D18" s="8">
        <v>0</v>
      </c>
      <c r="E18" s="8">
        <f>E14-E17</f>
        <v>7310</v>
      </c>
      <c r="F18" s="8">
        <v>0</v>
      </c>
      <c r="G18" s="8">
        <f>G14-G17</f>
        <v>1088</v>
      </c>
      <c r="H18" s="24">
        <f>1482+360-6528</f>
        <v>-4686</v>
      </c>
      <c r="I18" s="8">
        <v>0</v>
      </c>
      <c r="J18" s="8">
        <v>0</v>
      </c>
      <c r="K18" s="8">
        <v>0</v>
      </c>
      <c r="L18" s="1"/>
      <c r="M18" s="25">
        <f>-1088</f>
        <v>-1088</v>
      </c>
      <c r="N18" s="24">
        <f>-3264</f>
        <v>-3264</v>
      </c>
    </row>
    <row r="20" ht="12.75">
      <c r="A20" s="7" t="s">
        <v>117</v>
      </c>
    </row>
    <row r="21" spans="1:14" ht="12.75">
      <c r="A21" s="31" t="s">
        <v>103</v>
      </c>
      <c r="B21" s="32"/>
      <c r="C21" s="7" t="s">
        <v>1</v>
      </c>
      <c r="D21" s="7" t="s">
        <v>20</v>
      </c>
      <c r="E21" s="7" t="s">
        <v>21</v>
      </c>
      <c r="F21" s="7" t="s">
        <v>22</v>
      </c>
      <c r="G21" s="7" t="s">
        <v>40</v>
      </c>
      <c r="H21" s="7" t="s">
        <v>41</v>
      </c>
      <c r="I21" s="7" t="s">
        <v>42</v>
      </c>
      <c r="J21" s="7" t="s">
        <v>43</v>
      </c>
      <c r="K21" s="7" t="s">
        <v>44</v>
      </c>
      <c r="L21" s="7" t="s">
        <v>55</v>
      </c>
      <c r="M21" s="7" t="s">
        <v>58</v>
      </c>
      <c r="N21" s="7" t="s">
        <v>60</v>
      </c>
    </row>
    <row r="22" spans="1:14" ht="12.75">
      <c r="A22" s="7" t="s">
        <v>68</v>
      </c>
      <c r="B22" s="7"/>
      <c r="C22" s="7">
        <v>9</v>
      </c>
      <c r="D22" s="7">
        <v>15</v>
      </c>
      <c r="E22" s="7">
        <v>5</v>
      </c>
      <c r="F22" s="7">
        <v>4</v>
      </c>
      <c r="G22" s="7">
        <v>2</v>
      </c>
      <c r="H22" s="7">
        <v>6</v>
      </c>
      <c r="I22" s="7">
        <v>3</v>
      </c>
      <c r="J22" s="7">
        <v>3</v>
      </c>
      <c r="K22" s="7">
        <v>3</v>
      </c>
      <c r="L22" s="23">
        <v>0</v>
      </c>
      <c r="M22" s="23">
        <v>1</v>
      </c>
      <c r="N22" s="23">
        <v>3</v>
      </c>
    </row>
    <row r="23" spans="1:14" ht="12.75">
      <c r="A23" s="32"/>
      <c r="B23" s="32"/>
      <c r="C23" s="23"/>
      <c r="D23" s="7"/>
      <c r="E23" s="7" t="s">
        <v>8</v>
      </c>
      <c r="F23" s="7"/>
      <c r="G23" s="32"/>
      <c r="H23" s="32"/>
      <c r="I23" s="32"/>
      <c r="J23" s="32"/>
      <c r="K23" s="32"/>
      <c r="L23" s="23"/>
      <c r="M23" s="23"/>
      <c r="N23" s="23"/>
    </row>
    <row r="24" spans="1:14" ht="12.75">
      <c r="A24" s="7" t="s">
        <v>63</v>
      </c>
      <c r="B24" s="7"/>
      <c r="C24" s="33">
        <v>26316</v>
      </c>
      <c r="D24" s="33">
        <v>21930</v>
      </c>
      <c r="E24" s="33">
        <v>29240</v>
      </c>
      <c r="F24" s="33">
        <v>7310</v>
      </c>
      <c r="G24" s="33">
        <v>3264</v>
      </c>
      <c r="H24" s="33">
        <v>1482</v>
      </c>
      <c r="I24" s="33">
        <v>2904</v>
      </c>
      <c r="J24" s="33">
        <v>2904</v>
      </c>
      <c r="K24" s="33">
        <v>2904</v>
      </c>
      <c r="L24" s="23"/>
      <c r="M24" s="23"/>
      <c r="N24" s="23"/>
    </row>
    <row r="25" spans="1:14" ht="12.75">
      <c r="A25" s="7" t="s">
        <v>64</v>
      </c>
      <c r="B25" s="7"/>
      <c r="C25" s="34">
        <v>0</v>
      </c>
      <c r="D25" s="33">
        <v>0</v>
      </c>
      <c r="E25" s="33">
        <v>0</v>
      </c>
      <c r="F25" s="33">
        <v>0</v>
      </c>
      <c r="G25" s="33">
        <v>360</v>
      </c>
      <c r="H25" s="33">
        <v>360</v>
      </c>
      <c r="I25" s="33">
        <v>360</v>
      </c>
      <c r="J25" s="33">
        <v>360</v>
      </c>
      <c r="K25" s="33">
        <v>360</v>
      </c>
      <c r="L25" s="23"/>
      <c r="M25" s="23"/>
      <c r="N25" s="23"/>
    </row>
    <row r="26" spans="1:14" ht="12.75">
      <c r="A26" s="7" t="s">
        <v>65</v>
      </c>
      <c r="B26" s="7"/>
      <c r="C26" s="34"/>
      <c r="D26" s="33"/>
      <c r="E26" s="33"/>
      <c r="F26" s="33">
        <v>1440</v>
      </c>
      <c r="G26" s="35"/>
      <c r="H26" s="35"/>
      <c r="I26" s="35"/>
      <c r="J26" s="35"/>
      <c r="K26" s="35"/>
      <c r="L26" s="23"/>
      <c r="M26" s="23"/>
      <c r="N26" s="23"/>
    </row>
    <row r="27" spans="1:14" ht="12.75">
      <c r="A27" s="7" t="s">
        <v>101</v>
      </c>
      <c r="B27" s="7"/>
      <c r="C27" s="33">
        <v>13158</v>
      </c>
      <c r="D27" s="33">
        <f aca="true" t="shared" si="2" ref="D27:K27">SUM(D24:D26)</f>
        <v>21930</v>
      </c>
      <c r="E27" s="33">
        <v>23392</v>
      </c>
      <c r="F27" s="33">
        <f t="shared" si="2"/>
        <v>8750</v>
      </c>
      <c r="G27" s="33">
        <v>2176</v>
      </c>
      <c r="H27" s="33">
        <v>3624</v>
      </c>
      <c r="I27" s="33">
        <f t="shared" si="2"/>
        <v>3264</v>
      </c>
      <c r="J27" s="33">
        <f t="shared" si="2"/>
        <v>3264</v>
      </c>
      <c r="K27" s="33">
        <f t="shared" si="2"/>
        <v>3264</v>
      </c>
      <c r="L27" s="23"/>
      <c r="M27" s="33">
        <v>1088</v>
      </c>
      <c r="N27" s="33">
        <v>3264</v>
      </c>
    </row>
    <row r="28" spans="1:14" ht="12.75">
      <c r="A28" s="7" t="s">
        <v>69</v>
      </c>
      <c r="B28" s="36">
        <f>SUM(C28:N28)</f>
        <v>15322</v>
      </c>
      <c r="C28" s="33">
        <f>C24-C27</f>
        <v>13158</v>
      </c>
      <c r="D28" s="33">
        <v>0</v>
      </c>
      <c r="E28" s="33">
        <f>E24-E27</f>
        <v>5848</v>
      </c>
      <c r="F28" s="33">
        <v>0</v>
      </c>
      <c r="G28" s="33">
        <f>G24-G27</f>
        <v>1088</v>
      </c>
      <c r="H28" s="37">
        <f>3264-3684</f>
        <v>-420</v>
      </c>
      <c r="I28" s="33">
        <v>0</v>
      </c>
      <c r="J28" s="33">
        <v>0</v>
      </c>
      <c r="K28" s="33">
        <v>0</v>
      </c>
      <c r="L28" s="23"/>
      <c r="M28" s="38">
        <f>-1088</f>
        <v>-1088</v>
      </c>
      <c r="N28" s="37">
        <f>-3264</f>
        <v>-3264</v>
      </c>
    </row>
    <row r="30" spans="1:14" ht="12.75">
      <c r="A30" s="15" t="s">
        <v>111</v>
      </c>
      <c r="C30" s="2" t="s">
        <v>1</v>
      </c>
      <c r="D30" s="2" t="s">
        <v>20</v>
      </c>
      <c r="E30" s="2" t="s">
        <v>21</v>
      </c>
      <c r="F30" s="2" t="s">
        <v>22</v>
      </c>
      <c r="G30" s="2" t="s">
        <v>40</v>
      </c>
      <c r="H30" s="2" t="s">
        <v>41</v>
      </c>
      <c r="I30" s="2" t="s">
        <v>42</v>
      </c>
      <c r="J30" s="2" t="s">
        <v>43</v>
      </c>
      <c r="K30" s="2" t="s">
        <v>44</v>
      </c>
      <c r="L30" s="2" t="s">
        <v>55</v>
      </c>
      <c r="M30" s="2" t="s">
        <v>58</v>
      </c>
      <c r="N30" s="2" t="s">
        <v>60</v>
      </c>
    </row>
    <row r="31" spans="1:14" ht="12.75">
      <c r="A31" s="2" t="s">
        <v>68</v>
      </c>
      <c r="B31" s="2"/>
      <c r="C31" s="7">
        <v>19</v>
      </c>
      <c r="D31" s="2">
        <v>15</v>
      </c>
      <c r="E31" s="2">
        <v>4</v>
      </c>
      <c r="F31" s="2">
        <v>4</v>
      </c>
      <c r="G31" s="7">
        <v>2</v>
      </c>
      <c r="H31" s="7">
        <v>6</v>
      </c>
      <c r="I31" s="2">
        <v>3</v>
      </c>
      <c r="J31" s="2">
        <v>3</v>
      </c>
      <c r="K31" s="2">
        <v>3</v>
      </c>
      <c r="L31" s="1">
        <v>0</v>
      </c>
      <c r="M31" s="23">
        <v>1</v>
      </c>
      <c r="N31" s="23">
        <v>3</v>
      </c>
    </row>
    <row r="32" spans="3:14" ht="12.75">
      <c r="C32" s="1"/>
      <c r="D32" s="2"/>
      <c r="E32" s="2" t="s">
        <v>8</v>
      </c>
      <c r="F32" s="2"/>
      <c r="L32" s="1"/>
      <c r="M32" s="1"/>
      <c r="N32" s="1"/>
    </row>
    <row r="33" spans="1:14" ht="12.75">
      <c r="A33" s="2" t="s">
        <v>63</v>
      </c>
      <c r="B33" s="2"/>
      <c r="C33" s="8">
        <v>26316</v>
      </c>
      <c r="D33" s="8">
        <v>21930</v>
      </c>
      <c r="E33" s="8">
        <v>29240</v>
      </c>
      <c r="F33" s="8">
        <v>7310</v>
      </c>
      <c r="G33" s="8">
        <v>3264</v>
      </c>
      <c r="H33" s="8">
        <v>1482</v>
      </c>
      <c r="I33" s="8">
        <v>2904</v>
      </c>
      <c r="J33" s="8">
        <v>2904</v>
      </c>
      <c r="K33" s="8">
        <v>2904</v>
      </c>
      <c r="L33" s="1"/>
      <c r="M33" s="1"/>
      <c r="N33" s="1"/>
    </row>
    <row r="34" spans="1:14" ht="12.75">
      <c r="A34" s="2" t="s">
        <v>64</v>
      </c>
      <c r="B34" s="2"/>
      <c r="C34" s="9">
        <v>0</v>
      </c>
      <c r="D34" s="8">
        <v>0</v>
      </c>
      <c r="E34" s="8">
        <v>0</v>
      </c>
      <c r="F34" s="8">
        <v>0</v>
      </c>
      <c r="G34" s="8">
        <v>360</v>
      </c>
      <c r="H34" s="8">
        <v>360</v>
      </c>
      <c r="I34" s="8">
        <v>360</v>
      </c>
      <c r="J34" s="8">
        <v>360</v>
      </c>
      <c r="K34" s="8">
        <v>360</v>
      </c>
      <c r="L34" s="1"/>
      <c r="M34" s="1"/>
      <c r="N34" s="1"/>
    </row>
    <row r="35" spans="1:14" ht="12.75">
      <c r="A35" s="2" t="s">
        <v>65</v>
      </c>
      <c r="B35" s="2"/>
      <c r="C35" s="9"/>
      <c r="D35" s="8"/>
      <c r="E35" s="8"/>
      <c r="F35" s="8">
        <v>1440</v>
      </c>
      <c r="G35" s="10"/>
      <c r="H35" s="10"/>
      <c r="I35" s="10"/>
      <c r="J35" s="10"/>
      <c r="K35" s="10"/>
      <c r="L35" s="1"/>
      <c r="M35" s="1"/>
      <c r="N35" s="1"/>
    </row>
    <row r="36" spans="1:14" ht="12.75">
      <c r="A36" s="2" t="s">
        <v>101</v>
      </c>
      <c r="B36" s="2"/>
      <c r="C36" s="8">
        <v>27778</v>
      </c>
      <c r="D36" s="8">
        <f>SUM(D33:D35)</f>
        <v>21930</v>
      </c>
      <c r="E36" s="8">
        <v>21930</v>
      </c>
      <c r="F36" s="8">
        <f>SUM(F33:F35)</f>
        <v>8750</v>
      </c>
      <c r="G36" s="8">
        <v>2176</v>
      </c>
      <c r="H36" s="8">
        <v>6528</v>
      </c>
      <c r="I36" s="8">
        <f>SUM(I33:I35)</f>
        <v>3264</v>
      </c>
      <c r="J36" s="8">
        <f>SUM(J33:J35)</f>
        <v>3264</v>
      </c>
      <c r="K36" s="8">
        <f>SUM(K33:K35)</f>
        <v>3264</v>
      </c>
      <c r="L36" s="1"/>
      <c r="M36" s="8">
        <v>1088</v>
      </c>
      <c r="N36" s="8">
        <v>3264</v>
      </c>
    </row>
    <row r="37" spans="1:14" ht="12.75">
      <c r="A37" s="2" t="s">
        <v>69</v>
      </c>
      <c r="B37" s="25">
        <f>SUM(C37:N37)</f>
        <v>-2102</v>
      </c>
      <c r="C37" s="24">
        <f>C33-C36</f>
        <v>-1462</v>
      </c>
      <c r="D37" s="8">
        <v>0</v>
      </c>
      <c r="E37" s="8">
        <f>E33-E36</f>
        <v>7310</v>
      </c>
      <c r="F37" s="8">
        <v>0</v>
      </c>
      <c r="G37" s="8">
        <f>G33-G36</f>
        <v>1088</v>
      </c>
      <c r="H37" s="24">
        <f>1482+360-6528</f>
        <v>-4686</v>
      </c>
      <c r="I37" s="8">
        <v>0</v>
      </c>
      <c r="J37" s="8">
        <v>0</v>
      </c>
      <c r="K37" s="8">
        <v>0</v>
      </c>
      <c r="L37" s="1"/>
      <c r="M37" s="25">
        <f>-1088</f>
        <v>-1088</v>
      </c>
      <c r="N37" s="24">
        <f>-3264</f>
        <v>-3264</v>
      </c>
    </row>
  </sheetData>
  <printOptions gridLines="1"/>
  <pageMargins left="0.25" right="0.25" top="0.25" bottom="0.25" header="0.5" footer="0.5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1" bestFit="1" customWidth="1"/>
    <col min="2" max="2" width="58.7109375" style="1" bestFit="1" customWidth="1"/>
    <col min="3" max="3" width="39.140625" style="1" bestFit="1" customWidth="1"/>
    <col min="4" max="4" width="30.7109375" style="1" bestFit="1" customWidth="1"/>
    <col min="5" max="5" width="14.57421875" style="0" customWidth="1"/>
    <col min="6" max="6" width="23.8515625" style="0" customWidth="1"/>
  </cols>
  <sheetData>
    <row r="1" spans="1:8" ht="13.5" thickBot="1">
      <c r="A1" s="16" t="s">
        <v>73</v>
      </c>
      <c r="B1" s="16" t="s">
        <v>74</v>
      </c>
      <c r="C1" s="16" t="s">
        <v>21</v>
      </c>
      <c r="D1" s="16" t="s">
        <v>80</v>
      </c>
      <c r="E1" s="16" t="s">
        <v>99</v>
      </c>
      <c r="F1" s="16" t="s">
        <v>107</v>
      </c>
      <c r="G1" s="2"/>
      <c r="H1" s="2"/>
    </row>
    <row r="2" spans="1:6" ht="76.5">
      <c r="A2" s="21" t="s">
        <v>75</v>
      </c>
      <c r="B2" s="1" t="s">
        <v>78</v>
      </c>
      <c r="C2" s="1" t="s">
        <v>79</v>
      </c>
      <c r="D2" s="1" t="s">
        <v>81</v>
      </c>
      <c r="E2" s="22" t="s">
        <v>100</v>
      </c>
      <c r="F2" s="20" t="s">
        <v>108</v>
      </c>
    </row>
    <row r="3" spans="1:3" ht="12.75">
      <c r="A3"/>
      <c r="B3" s="1" t="s">
        <v>76</v>
      </c>
      <c r="C3" s="1" t="s">
        <v>84</v>
      </c>
    </row>
    <row r="4" spans="1:6" ht="13.5" thickBot="1">
      <c r="A4" s="17"/>
      <c r="B4" s="18" t="s">
        <v>77</v>
      </c>
      <c r="C4" s="18"/>
      <c r="D4" s="18"/>
      <c r="E4" s="17"/>
      <c r="F4" s="17"/>
    </row>
    <row r="5" spans="1:6" ht="51">
      <c r="A5" s="21" t="s">
        <v>82</v>
      </c>
      <c r="B5" s="1" t="s">
        <v>83</v>
      </c>
      <c r="C5" s="1" t="s">
        <v>79</v>
      </c>
      <c r="D5" s="20" t="s">
        <v>97</v>
      </c>
      <c r="E5" s="22" t="s">
        <v>109</v>
      </c>
      <c r="F5" s="15" t="s">
        <v>110</v>
      </c>
    </row>
    <row r="6" spans="2:4" ht="12.75">
      <c r="B6" s="1" t="s">
        <v>98</v>
      </c>
      <c r="C6" s="1" t="s">
        <v>84</v>
      </c>
      <c r="D6" s="1" t="s">
        <v>89</v>
      </c>
    </row>
    <row r="7" spans="1:6" ht="26.25" thickBot="1">
      <c r="A7" s="18"/>
      <c r="B7" s="18" t="s">
        <v>77</v>
      </c>
      <c r="C7" s="19" t="s">
        <v>104</v>
      </c>
      <c r="D7" s="18"/>
      <c r="E7" s="17"/>
      <c r="F7" s="17"/>
    </row>
    <row r="8" spans="1:4" ht="38.25">
      <c r="A8" s="21" t="s">
        <v>90</v>
      </c>
      <c r="B8" s="20" t="s">
        <v>93</v>
      </c>
      <c r="D8" s="20" t="s">
        <v>105</v>
      </c>
    </row>
    <row r="9" spans="1:6" ht="13.5" thickBot="1">
      <c r="A9" s="18"/>
      <c r="B9" s="18" t="s">
        <v>77</v>
      </c>
      <c r="C9" s="18"/>
      <c r="D9" s="18"/>
      <c r="E9" s="17"/>
      <c r="F9" s="17"/>
    </row>
    <row r="10" spans="1:2" ht="38.25">
      <c r="A10" s="21" t="s">
        <v>94</v>
      </c>
      <c r="B10" s="20" t="s">
        <v>96</v>
      </c>
    </row>
    <row r="11" spans="1:6" ht="13.5" thickBot="1">
      <c r="A11" s="18"/>
      <c r="B11" s="18" t="s">
        <v>95</v>
      </c>
      <c r="C11" s="18"/>
      <c r="D11" s="18"/>
      <c r="E11" s="17"/>
      <c r="F11" s="17"/>
    </row>
    <row r="12" spans="1:6" ht="13.5" thickBot="1">
      <c r="A12" s="28" t="s">
        <v>112</v>
      </c>
      <c r="B12" s="28" t="s">
        <v>113</v>
      </c>
      <c r="C12" s="28" t="s">
        <v>113</v>
      </c>
      <c r="D12" s="28" t="s">
        <v>114</v>
      </c>
      <c r="E12" s="29"/>
      <c r="F12" s="29"/>
    </row>
    <row r="13" spans="1:6" ht="90" thickBot="1">
      <c r="A13" s="28" t="s">
        <v>115</v>
      </c>
      <c r="B13" s="28"/>
      <c r="C13" s="28"/>
      <c r="D13" s="28"/>
      <c r="E13" s="30" t="s">
        <v>116</v>
      </c>
      <c r="F13" s="29"/>
    </row>
  </sheetData>
  <printOptions/>
  <pageMargins left="0.25" right="0.2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Francisco Estuary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Hunt</dc:creator>
  <cp:keywords/>
  <dc:description/>
  <cp:lastModifiedBy>sfeiguest</cp:lastModifiedBy>
  <cp:lastPrinted>2006-11-22T17:24:12Z</cp:lastPrinted>
  <dcterms:created xsi:type="dcterms:W3CDTF">2006-10-12T15:38:19Z</dcterms:created>
  <dcterms:modified xsi:type="dcterms:W3CDTF">2006-12-18T23:26:06Z</dcterms:modified>
  <cp:category/>
  <cp:version/>
  <cp:contentType/>
  <cp:contentStatus/>
</cp:coreProperties>
</file>